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Sheet1!$J$1:$J$16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J16" i="1"/>
  <c r="G16"/>
  <c r="F16"/>
  <c r="A16"/>
  <c r="J15"/>
  <c r="G15"/>
  <c r="F15"/>
  <c r="A15"/>
  <c r="J14"/>
  <c r="G14"/>
  <c r="F14"/>
  <c r="A14"/>
  <c r="J13"/>
  <c r="G13"/>
  <c r="F13"/>
  <c r="A13"/>
  <c r="J12"/>
  <c r="G12"/>
  <c r="F12"/>
  <c r="A12"/>
  <c r="J11"/>
  <c r="G11"/>
  <c r="F11"/>
  <c r="A11"/>
  <c r="J10"/>
  <c r="G10"/>
  <c r="F10"/>
  <c r="A10"/>
  <c r="J9"/>
  <c r="G9"/>
  <c r="F9"/>
  <c r="A9"/>
  <c r="J8"/>
  <c r="G8"/>
  <c r="F8"/>
  <c r="A8"/>
  <c r="J7"/>
  <c r="G7"/>
  <c r="F7"/>
  <c r="A7"/>
  <c r="J6"/>
  <c r="G6"/>
  <c r="F6"/>
  <c r="A6"/>
  <c r="J5"/>
  <c r="G5"/>
  <c r="F5"/>
  <c r="E5"/>
  <c r="A5"/>
  <c r="J4"/>
  <c r="G4"/>
  <c r="F4"/>
  <c r="A4"/>
  <c r="J3"/>
  <c r="G3"/>
  <c r="F3"/>
  <c r="A3"/>
  <c r="J1"/>
  <c r="G1"/>
  <c r="B1"/>
</calcChain>
</file>

<file path=xl/sharedStrings.xml><?xml version="1.0" encoding="utf-8"?>
<sst xmlns="http://schemas.openxmlformats.org/spreadsheetml/2006/main" count="53" uniqueCount="34">
  <si>
    <t>EXOTICS</t>
  </si>
  <si>
    <t>StatisticDate</t>
  </si>
  <si>
    <t>InstrumentTypeCode</t>
  </si>
  <si>
    <t>ShortName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</si>
  <si>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</si>
  <si>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</si>
  <si>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</si>
  <si>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</si>
  <si>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</si>
  <si>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</si>
  <si>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</si>
  <si>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</si>
  <si>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</si>
  <si>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</si>
  <si>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</si>
  <si>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</si>
  <si>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</si>
  <si>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</si>
  <si>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</si>
  <si>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</si>
  <si>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</si>
  <si>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</si>
  <si>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</si>
  <si>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</si>
  <si>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YGJQ</t>
  </si>
  <si>
    <t>YHMQ</t>
  </si>
  <si>
    <t>Stike Resetting Put on DTOP</t>
  </si>
  <si>
    <t>YHZQ</t>
  </si>
  <si>
    <t>YIGQ</t>
  </si>
  <si>
    <t>Put Spread on SPY US</t>
  </si>
  <si>
    <t>YIJQ</t>
  </si>
  <si>
    <t>MXWO Option on Quantto</t>
  </si>
  <si>
    <t>YIHQ</t>
  </si>
  <si>
    <t>YITQ</t>
  </si>
</sst>
</file>

<file path=xl/styles.xml><?xml version="1.0" encoding="utf-8"?>
<styleSheet xmlns="http://schemas.openxmlformats.org/spreadsheetml/2006/main">
  <numFmts count="1">
    <numFmt numFmtId="166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66" fontId="2" fillId="0" borderId="1" xfId="2" applyNumberFormat="1" applyFill="1" applyBorder="1"/>
    <xf numFmtId="2" fontId="2" fillId="0" borderId="1" xfId="2" quotePrefix="1" applyNumberFormat="1" applyFill="1" applyBorder="1"/>
    <xf numFmtId="10" fontId="2" fillId="0" borderId="0" xfId="1" applyNumberFormat="1" applyFont="1" applyFill="1"/>
    <xf numFmtId="14" fontId="2" fillId="0" borderId="0" xfId="2" applyNumberFormat="1" applyFill="1"/>
    <xf numFmtId="0" fontId="2" fillId="0" borderId="0" xfId="2" applyFill="1"/>
    <xf numFmtId="14" fontId="3" fillId="0" borderId="0" xfId="1" applyNumberFormat="1" applyFont="1" applyFill="1"/>
    <xf numFmtId="0" fontId="0" fillId="0" borderId="0" xfId="0" applyFill="1"/>
    <xf numFmtId="0" fontId="4" fillId="0" borderId="1" xfId="2" applyFont="1" applyFill="1" applyBorder="1"/>
    <xf numFmtId="2" fontId="4" fillId="0" borderId="0" xfId="2" applyNumberFormat="1" applyFont="1" applyFill="1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1" xfId="2" applyNumberFormat="1" applyFont="1" applyFill="1" applyBorder="1"/>
    <xf numFmtId="2" fontId="2" fillId="0" borderId="0" xfId="2" applyNumberFormat="1" applyFill="1"/>
    <xf numFmtId="2" fontId="5" fillId="0" borderId="1" xfId="2" applyNumberFormat="1" applyFont="1" applyFill="1" applyBorder="1"/>
    <xf numFmtId="0" fontId="2" fillId="0" borderId="1" xfId="2" applyFill="1" applyBorder="1"/>
    <xf numFmtId="166" fontId="2" fillId="0" borderId="0" xfId="2" applyNumberFormat="1" applyFill="1"/>
    <xf numFmtId="2" fontId="2" fillId="0" borderId="1" xfId="2" applyNumberForma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IDX%20MTM%20NE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EXOTICS 23072014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>
        <row r="48">
          <cell r="K48" t="str">
            <v>YIGQ</v>
          </cell>
          <cell r="L48" t="str">
            <v>SPY US PUT175</v>
          </cell>
          <cell r="M48" t="str">
            <v>SPY US 09/20/14 P175 Equity</v>
          </cell>
          <cell r="N48">
            <v>-0.32</v>
          </cell>
          <cell r="O48">
            <v>10.513400000000001</v>
          </cell>
          <cell r="P48">
            <v>-3.3642880000000002</v>
          </cell>
          <cell r="Q48">
            <v>13.667420000000002</v>
          </cell>
          <cell r="R48">
            <v>41901</v>
          </cell>
          <cell r="S48">
            <v>13.794620556828102</v>
          </cell>
        </row>
        <row r="49">
          <cell r="L49" t="str">
            <v>SPY US PUT191</v>
          </cell>
          <cell r="M49" t="str">
            <v>SPY US 09/20/14 P191 Equity</v>
          </cell>
          <cell r="N49">
            <v>1.62</v>
          </cell>
          <cell r="O49">
            <v>10.513400000000001</v>
          </cell>
          <cell r="P49">
            <v>17.031708000000002</v>
          </cell>
        </row>
      </sheetData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YGJQ</v>
          </cell>
          <cell r="E4" t="str">
            <v>Ladder Reset Put on DTOP</v>
          </cell>
          <cell r="F4">
            <v>41842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YGLQ</v>
          </cell>
          <cell r="E5" t="str">
            <v>Down-and-Out Barrier Call Spread on ALSI</v>
          </cell>
          <cell r="F5">
            <v>41900</v>
          </cell>
          <cell r="G5">
            <v>-4400.2562182071424</v>
          </cell>
          <cell r="H5">
            <v>-4439.6614527788697</v>
          </cell>
          <cell r="I5">
            <v>-4448.4664945019413</v>
          </cell>
          <cell r="J5">
            <v>-4489.0055315491954</v>
          </cell>
          <cell r="K5">
            <v>-0.94105440347021951</v>
          </cell>
        </row>
        <row r="6">
          <cell r="D6" t="str">
            <v>YGRQ</v>
          </cell>
          <cell r="E6" t="str">
            <v>Ladder Reset Put on DTOP</v>
          </cell>
          <cell r="F6">
            <v>41884</v>
          </cell>
          <cell r="G6">
            <v>1.6735481912300751</v>
          </cell>
          <cell r="H6">
            <v>1.68423999433773</v>
          </cell>
          <cell r="I6">
            <v>1.8878112942721237</v>
          </cell>
          <cell r="J6">
            <v>1.9001670839880882</v>
          </cell>
          <cell r="K6">
            <v>-1.0380979247735065E-2</v>
          </cell>
        </row>
        <row r="7">
          <cell r="D7" t="str">
            <v>YGSQ</v>
          </cell>
          <cell r="E7" t="str">
            <v>Ladder Reset Put on DTOP</v>
          </cell>
          <cell r="F7">
            <v>41927</v>
          </cell>
          <cell r="G7">
            <v>82.597827619490886</v>
          </cell>
          <cell r="H7">
            <v>83.703079397268993</v>
          </cell>
          <cell r="I7">
            <v>84.504997500891321</v>
          </cell>
          <cell r="J7">
            <v>85.649321663793543</v>
          </cell>
          <cell r="K7">
            <v>-0.19253136833925355</v>
          </cell>
        </row>
        <row r="8">
          <cell r="D8" t="str">
            <v>YHAQ</v>
          </cell>
          <cell r="E8" t="str">
            <v>Up-and-In Barrier Call Option on SBK</v>
          </cell>
          <cell r="F8">
            <v>41900</v>
          </cell>
          <cell r="G8">
            <v>1.4942909011057992E-2</v>
          </cell>
          <cell r="H8">
            <v>1.5076725953882432E-2</v>
          </cell>
          <cell r="I8">
            <v>2.1058969441366315E-2</v>
          </cell>
          <cell r="J8">
            <v>2.1250880596236355E-2</v>
          </cell>
          <cell r="K8">
            <v>-2.9157719870121813E-3</v>
          </cell>
        </row>
        <row r="9">
          <cell r="D9" t="str">
            <v>YHBQ</v>
          </cell>
          <cell r="E9" t="str">
            <v>Up-and-In Barrier Call Option on BGA</v>
          </cell>
          <cell r="F9">
            <v>41900</v>
          </cell>
          <cell r="G9">
            <v>2.6495349935018453E-3</v>
          </cell>
          <cell r="H9">
            <v>2.6732621454556194E-3</v>
          </cell>
          <cell r="I9">
            <v>4.0384043159278349E-3</v>
          </cell>
          <cell r="J9">
            <v>4.0752064414192888E-3</v>
          </cell>
          <cell r="K9">
            <v>-5.3393528695409929E-4</v>
          </cell>
        </row>
        <row r="10">
          <cell r="D10" t="str">
            <v>YHGQ</v>
          </cell>
          <cell r="E10" t="str">
            <v>Down-and-In Barrier Call Option on MTN</v>
          </cell>
          <cell r="F10">
            <v>41900</v>
          </cell>
          <cell r="G10">
            <v>0.1746103739391606</v>
          </cell>
          <cell r="H10">
            <v>0.17617404714420251</v>
          </cell>
          <cell r="I10">
            <v>0.16139449463095856</v>
          </cell>
          <cell r="J10">
            <v>0.16286528853379087</v>
          </cell>
          <cell r="K10">
            <v>-2.0259768425971471E-2</v>
          </cell>
        </row>
        <row r="11">
          <cell r="D11" t="str">
            <v>YHJQ</v>
          </cell>
          <cell r="E11" t="str">
            <v>Strike Resetting Put on DTOP</v>
          </cell>
          <cell r="F11">
            <v>41970</v>
          </cell>
          <cell r="G11">
            <v>134.54705878070826</v>
          </cell>
          <cell r="H11">
            <v>137.32391740223983</v>
          </cell>
          <cell r="I11">
            <v>133.84092605205149</v>
          </cell>
          <cell r="J11">
            <v>136.62518606751564</v>
          </cell>
          <cell r="K11">
            <v>-9.7770733669848092E-2</v>
          </cell>
        </row>
        <row r="12">
          <cell r="D12" t="str">
            <v>YHMQ</v>
          </cell>
          <cell r="E12" t="str">
            <v>Strike Resetting Put on DTOP</v>
          </cell>
          <cell r="F12">
            <v>42018</v>
          </cell>
          <cell r="G12">
            <v>162.62126809443723</v>
          </cell>
          <cell r="H12">
            <v>167.35056698086231</v>
          </cell>
          <cell r="I12">
            <v>164.42086017428338</v>
          </cell>
          <cell r="J12">
            <v>169.23021361824951</v>
          </cell>
          <cell r="K12">
            <v>-0.11372579927610371</v>
          </cell>
        </row>
        <row r="13">
          <cell r="D13" t="str">
            <v>YHZQ</v>
          </cell>
          <cell r="E13" t="str">
            <v>Strike Resetting Put on DTOP</v>
          </cell>
          <cell r="F13">
            <v>42060</v>
          </cell>
          <cell r="G13">
            <v>202.73453018086934</v>
          </cell>
          <cell r="H13">
            <v>210.14707139737197</v>
          </cell>
          <cell r="I13">
            <v>204.94595117923791</v>
          </cell>
          <cell r="J13">
            <v>212.47450655520811</v>
          </cell>
          <cell r="K13">
            <v>-8.0723525153406028E-2</v>
          </cell>
        </row>
        <row r="14">
          <cell r="D14" t="str">
            <v>YIJQ</v>
          </cell>
          <cell r="E14" t="str">
            <v>MXWO Option on Quantto</v>
          </cell>
          <cell r="F14">
            <v>41990</v>
          </cell>
          <cell r="G14">
            <v>14.839730816792123</v>
          </cell>
          <cell r="H14">
            <v>15.197493266318142</v>
          </cell>
          <cell r="I14">
            <v>16.655087887642214</v>
          </cell>
          <cell r="J14">
            <v>17.059380096491644</v>
          </cell>
          <cell r="K14">
            <v>-0.14656929825250875</v>
          </cell>
        </row>
        <row r="15">
          <cell r="D15" t="str">
            <v>YIHQ</v>
          </cell>
          <cell r="E15" t="str">
            <v>MXWO Option on Quantto</v>
          </cell>
          <cell r="F15">
            <v>41990</v>
          </cell>
          <cell r="G15">
            <v>57.100829234989639</v>
          </cell>
          <cell r="H15">
            <v>58.477439955849924</v>
          </cell>
          <cell r="I15">
            <v>62.722574541434092</v>
          </cell>
          <cell r="J15">
            <v>64.245127191840382</v>
          </cell>
          <cell r="K15">
            <v>-0.48806747404542933</v>
          </cell>
        </row>
        <row r="16">
          <cell r="D16" t="str">
            <v>YITQ</v>
          </cell>
          <cell r="E16" t="str">
            <v>Strike Resetting Put on DTOP</v>
          </cell>
          <cell r="F16">
            <v>42108</v>
          </cell>
          <cell r="G16">
            <v>223.15846158047708</v>
          </cell>
          <cell r="H16">
            <v>233.15130842886583</v>
          </cell>
          <cell r="I16">
            <v>223.45532790297608</v>
          </cell>
          <cell r="J16">
            <v>233.5</v>
          </cell>
          <cell r="K16">
            <v>-9.3436375395658855E-2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irValueData"/>
      <sheetName val="StockData"/>
      <sheetName val="Closing Prices"/>
      <sheetName val="Summury"/>
      <sheetName val="Underlying Spot Check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BGAQ"/>
      <sheetName val="MTNQ"/>
      <sheetName val="SBKQ"/>
      <sheetName val="BearPutSpread - YIGQ"/>
      <sheetName val="YGLQ"/>
      <sheetName val="YGJQ"/>
      <sheetName val="YGRQ"/>
      <sheetName val="YGSQ"/>
      <sheetName val="YHAQ"/>
      <sheetName val="YHBQ"/>
      <sheetName val="YHGQ"/>
      <sheetName val="YHJQ"/>
      <sheetName val="YHMQ"/>
      <sheetName val="YHZQ"/>
      <sheetName val="YITQ"/>
      <sheetName val="YIJQ"/>
      <sheetName val="YIHQ"/>
      <sheetName val="Tepmlate"/>
      <sheetName val="IMR_ALL"/>
      <sheetName val="TepmlateVarFuture"/>
      <sheetName val="Tepmlate_Outperformance"/>
      <sheetName val="Safex Skew New"/>
      <sheetName val="Safex Skew Collect"/>
      <sheetName val="MTM Collection Sheet"/>
      <sheetName val="Public Holidays"/>
      <sheetName val="IMR_Teplate"/>
      <sheetName val="New IMR"/>
      <sheetName val="IMRVVVV"/>
      <sheetName val="TepmlateMC"/>
      <sheetName val="OverNight"/>
      <sheetName val="TestTest"/>
      <sheetName val="CDCE_"/>
      <sheetName val="Anelisa-W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41606</v>
          </cell>
        </row>
        <row r="3">
          <cell r="B3">
            <v>41900</v>
          </cell>
        </row>
      </sheetData>
      <sheetData sheetId="17">
        <row r="1">
          <cell r="B1">
            <v>41576</v>
          </cell>
        </row>
      </sheetData>
      <sheetData sheetId="18">
        <row r="1">
          <cell r="B1">
            <v>41621</v>
          </cell>
        </row>
      </sheetData>
      <sheetData sheetId="19">
        <row r="1">
          <cell r="B1">
            <v>41659</v>
          </cell>
        </row>
      </sheetData>
      <sheetData sheetId="20">
        <row r="1">
          <cell r="B1">
            <v>41674</v>
          </cell>
        </row>
      </sheetData>
      <sheetData sheetId="21">
        <row r="1">
          <cell r="B1">
            <v>41674</v>
          </cell>
        </row>
      </sheetData>
      <sheetData sheetId="22">
        <row r="1">
          <cell r="B1">
            <v>41696</v>
          </cell>
        </row>
      </sheetData>
      <sheetData sheetId="23">
        <row r="1">
          <cell r="B1">
            <v>41710</v>
          </cell>
        </row>
      </sheetData>
      <sheetData sheetId="24">
        <row r="1">
          <cell r="B1">
            <v>41753</v>
          </cell>
        </row>
      </sheetData>
      <sheetData sheetId="25">
        <row r="1">
          <cell r="B1">
            <v>41801</v>
          </cell>
        </row>
      </sheetData>
      <sheetData sheetId="26">
        <row r="1">
          <cell r="B1">
            <v>41843</v>
          </cell>
        </row>
      </sheetData>
      <sheetData sheetId="27">
        <row r="1">
          <cell r="B1">
            <v>41814</v>
          </cell>
        </row>
      </sheetData>
      <sheetData sheetId="28">
        <row r="1">
          <cell r="B1">
            <v>41814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A4" t="str">
            <v>YGJQ</v>
          </cell>
        </row>
      </sheetData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ty Spot"/>
      <sheetName val="Currency Spot"/>
      <sheetName val="DividendsNew"/>
      <sheetName val="Quantto"/>
      <sheetName val="DELTA YIGQ"/>
    </sheetNames>
    <sheetDataSet>
      <sheetData sheetId="0"/>
      <sheetData sheetId="1"/>
      <sheetData sheetId="2"/>
      <sheetData sheetId="3"/>
      <sheetData sheetId="4">
        <row r="4">
          <cell r="D4">
            <v>-0.21440086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26" sqref="I26"/>
    </sheetView>
  </sheetViews>
  <sheetFormatPr defaultRowHeight="15"/>
  <cols>
    <col min="1" max="16384" width="9.140625" style="7"/>
  </cols>
  <sheetData>
    <row r="1" spans="1:10">
      <c r="A1" s="3" t="s">
        <v>0</v>
      </c>
      <c r="B1" s="4">
        <f ca="1">TODAY()</f>
        <v>41843</v>
      </c>
      <c r="C1" s="5"/>
      <c r="D1" s="5"/>
      <c r="E1" s="3"/>
      <c r="F1" s="3"/>
      <c r="G1" s="6">
        <f ca="1">TODAY()</f>
        <v>41843</v>
      </c>
      <c r="H1" s="3"/>
      <c r="I1" s="3"/>
      <c r="J1" s="3" t="str">
        <f ca="1">IF(ISNUMBER(VLOOKUP(C1,'[1]Local Vol'!$D$4:$H$71,8,FALSE)),VLOOKUP(C1,'[1]Local Vol'!$D$4:$H$71,8,FALSE),"")</f>
        <v/>
      </c>
    </row>
    <row r="2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0">
      <c r="A3" s="10">
        <f t="shared" ref="A3:A16" ca="1" si="0">TODAY()</f>
        <v>41843</v>
      </c>
      <c r="B3" s="11" t="s">
        <v>11</v>
      </c>
      <c r="C3" s="11" t="s">
        <v>12</v>
      </c>
      <c r="D3" s="11" t="s">
        <v>13</v>
      </c>
      <c r="E3" s="10">
        <v>41970</v>
      </c>
      <c r="F3" s="12">
        <f ca="1">VLOOKUP(C3,'[1]Local Vol'!$D$4:$H$201,4,FALSE)</f>
        <v>134.54705878070826</v>
      </c>
      <c r="G3" s="12">
        <f ca="1">VLOOKUP(C3,'[1]Local Vol'!$D$4:$H$201,5,FALSE)</f>
        <v>137.32391740223983</v>
      </c>
      <c r="H3" s="13">
        <v>134.54705878070826</v>
      </c>
      <c r="I3" s="13">
        <v>137.32391740223983</v>
      </c>
      <c r="J3" s="3">
        <f ca="1">IF(ISNUMBER(VLOOKUP(C3,'[1]Local Vol'!$D$3:$K$200,8,FALSE)),VLOOKUP(C3,'[1]Local Vol'!$D$4:$K$200,8,FALSE),"")</f>
        <v>-9.7770733669848092E-2</v>
      </c>
    </row>
    <row r="4" spans="1:10">
      <c r="A4" s="10">
        <f t="shared" ca="1" si="0"/>
        <v>41843</v>
      </c>
      <c r="B4" s="11" t="s">
        <v>11</v>
      </c>
      <c r="C4" s="11" t="s">
        <v>14</v>
      </c>
      <c r="D4" s="11" t="s">
        <v>13</v>
      </c>
      <c r="E4" s="10">
        <v>41927</v>
      </c>
      <c r="F4" s="12">
        <f ca="1">VLOOKUP(C4,'[1]Local Vol'!$D$4:$H$201,4,FALSE)</f>
        <v>82.597827619490886</v>
      </c>
      <c r="G4" s="12">
        <f ca="1">VLOOKUP(C4,'[1]Local Vol'!$D$4:$H$201,5,FALSE)</f>
        <v>83.703079397268993</v>
      </c>
      <c r="H4" s="13">
        <v>82.597827619490886</v>
      </c>
      <c r="I4" s="13">
        <v>83.703079397268993</v>
      </c>
      <c r="J4" s="3">
        <f ca="1">IF(ISNUMBER(VLOOKUP(C4,'[1]Local Vol'!$D$3:$K$200,8,FALSE)),VLOOKUP(C4,'[1]Local Vol'!$D$4:$K$200,8,FALSE),"")</f>
        <v>-0.19253136833925355</v>
      </c>
    </row>
    <row r="5" spans="1:10">
      <c r="A5" s="10">
        <f t="shared" ca="1" si="0"/>
        <v>41843</v>
      </c>
      <c r="B5" s="11" t="s">
        <v>11</v>
      </c>
      <c r="C5" s="11" t="s">
        <v>15</v>
      </c>
      <c r="D5" s="11" t="s">
        <v>16</v>
      </c>
      <c r="E5" s="10">
        <f ca="1">[2]YGLQ!$B$3</f>
        <v>41900</v>
      </c>
      <c r="F5" s="14">
        <f ca="1">VLOOKUP(C5,'[1]Local Vol'!$D$4:$H$201,4,FALSE)</f>
        <v>-4400.2562182071424</v>
      </c>
      <c r="G5" s="14">
        <f ca="1">VLOOKUP(C5,'[1]Local Vol'!$D$4:$H$201,5,FALSE)</f>
        <v>-4439.6614527788697</v>
      </c>
      <c r="H5" s="13">
        <v>-4400.2562182071424</v>
      </c>
      <c r="I5" s="13">
        <v>-4439.6614527788697</v>
      </c>
      <c r="J5" s="3">
        <f ca="1">IF(ISNUMBER(VLOOKUP(C5,'[1]Local Vol'!$D$3:$K$200,8,FALSE)),VLOOKUP(C5,'[1]Local Vol'!$D$4:$K$200,8,FALSE),"")</f>
        <v>-0.94105440347021951</v>
      </c>
    </row>
    <row r="6" spans="1:10">
      <c r="A6" s="10">
        <f t="shared" ca="1" si="0"/>
        <v>41843</v>
      </c>
      <c r="B6" s="15" t="s">
        <v>11</v>
      </c>
      <c r="C6" s="15" t="s">
        <v>17</v>
      </c>
      <c r="D6" s="15" t="s">
        <v>18</v>
      </c>
      <c r="E6" s="10">
        <v>41900</v>
      </c>
      <c r="F6" s="1">
        <f ca="1">VLOOKUP(C6,'[1]Local Vol'!$D$4:$H$71,4,FALSE)</f>
        <v>1.4942909011057992E-2</v>
      </c>
      <c r="G6" s="1">
        <f ca="1">VLOOKUP(C6,'[1]Local Vol'!$D$4:$H$71,5,FALSE)</f>
        <v>1.5076725953882432E-2</v>
      </c>
      <c r="H6" s="16">
        <v>1.4942909011057992E-2</v>
      </c>
      <c r="I6" s="16">
        <v>1.5076725953882432E-2</v>
      </c>
      <c r="J6" s="5">
        <f ca="1">IF(ISNUMBER(VLOOKUP(C6,'[1]Local Vol'!$D$3:$K$200,8,FALSE)),VLOOKUP(C6,'[1]Local Vol'!$D$4:$K$200,8,FALSE),"")</f>
        <v>-2.9157719870121813E-3</v>
      </c>
    </row>
    <row r="7" spans="1:10">
      <c r="A7" s="10">
        <f t="shared" ca="1" si="0"/>
        <v>41843</v>
      </c>
      <c r="B7" s="15" t="s">
        <v>11</v>
      </c>
      <c r="C7" s="15" t="s">
        <v>19</v>
      </c>
      <c r="D7" s="15" t="s">
        <v>20</v>
      </c>
      <c r="E7" s="10">
        <v>41900</v>
      </c>
      <c r="F7" s="1">
        <f ca="1">VLOOKUP(C7,'[1]Local Vol'!$D$4:$H$71,4,FALSE)</f>
        <v>2.6495349935018453E-3</v>
      </c>
      <c r="G7" s="1">
        <f ca="1">VLOOKUP(C7,'[1]Local Vol'!$D$4:$H$71,5,FALSE)</f>
        <v>2.6732621454556194E-3</v>
      </c>
      <c r="H7" s="16">
        <v>2.6495349935018453E-3</v>
      </c>
      <c r="I7" s="16">
        <v>2.6732621454556194E-3</v>
      </c>
      <c r="J7" s="5">
        <f ca="1">IF(ISNUMBER(VLOOKUP(C7,'[1]Local Vol'!$D$3:$K$200,8,FALSE)),VLOOKUP(C7,'[1]Local Vol'!$D$4:$K$200,8,FALSE),"")</f>
        <v>-5.3393528695409929E-4</v>
      </c>
    </row>
    <row r="8" spans="1:10">
      <c r="A8" s="10">
        <f t="shared" ca="1" si="0"/>
        <v>41843</v>
      </c>
      <c r="B8" s="15" t="s">
        <v>11</v>
      </c>
      <c r="C8" s="15" t="s">
        <v>21</v>
      </c>
      <c r="D8" s="15" t="s">
        <v>22</v>
      </c>
      <c r="E8" s="10">
        <v>41900</v>
      </c>
      <c r="F8" s="1">
        <f ca="1">VLOOKUP(C8,'[1]Local Vol'!$D$4:$H$71,4,FALSE)</f>
        <v>0.1746103739391606</v>
      </c>
      <c r="G8" s="1">
        <f ca="1">VLOOKUP(C8,'[1]Local Vol'!$D$4:$H$71,5,FALSE)</f>
        <v>0.17617404714420251</v>
      </c>
      <c r="H8" s="16">
        <v>0.1746103739391606</v>
      </c>
      <c r="I8" s="16">
        <v>0.17617404714420251</v>
      </c>
      <c r="J8" s="5">
        <f ca="1">IF(ISNUMBER(VLOOKUP(C8,'[1]Local Vol'!$D$3:$K$200,8,FALSE)),VLOOKUP(C8,'[1]Local Vol'!$D$4:$K$200,8,FALSE),"")</f>
        <v>-2.0259768425971471E-2</v>
      </c>
    </row>
    <row r="9" spans="1:10">
      <c r="A9" s="10">
        <f t="shared" ca="1" si="0"/>
        <v>41843</v>
      </c>
      <c r="B9" s="15" t="s">
        <v>11</v>
      </c>
      <c r="C9" s="15" t="s">
        <v>23</v>
      </c>
      <c r="D9" s="11" t="s">
        <v>13</v>
      </c>
      <c r="E9" s="10">
        <v>41884</v>
      </c>
      <c r="F9" s="2">
        <f ca="1">VLOOKUP(C9,'[1]Local Vol'!$D$4:$H$201,4,FALSE)</f>
        <v>1.6735481912300751</v>
      </c>
      <c r="G9" s="2">
        <f ca="1">VLOOKUP(C9,'[1]Local Vol'!$D$4:$H$201,5,FALSE)</f>
        <v>1.68423999433773</v>
      </c>
      <c r="H9" s="13">
        <v>1.6735481912300751</v>
      </c>
      <c r="I9" s="13">
        <v>1.68423999433773</v>
      </c>
      <c r="J9" s="5">
        <f ca="1">IF(ISNUMBER(VLOOKUP(C9,'[1]Local Vol'!$D$3:$K$200,8,FALSE)),VLOOKUP(C9,'[1]Local Vol'!$D$4:$K$200,8,FALSE),"")</f>
        <v>-1.0380979247735065E-2</v>
      </c>
    </row>
    <row r="10" spans="1:10">
      <c r="A10" s="10">
        <f t="shared" ca="1" si="0"/>
        <v>41843</v>
      </c>
      <c r="B10" s="15" t="s">
        <v>11</v>
      </c>
      <c r="C10" s="15" t="s">
        <v>24</v>
      </c>
      <c r="D10" s="11" t="s">
        <v>13</v>
      </c>
      <c r="E10" s="10">
        <v>41842</v>
      </c>
      <c r="F10" s="2">
        <f ca="1">VLOOKUP(C10,'[1]Local Vol'!$D$4:$H$201,4,FALSE)</f>
        <v>0</v>
      </c>
      <c r="G10" s="2">
        <f ca="1">VLOOKUP(C10,'[1]Local Vol'!$D$4:$H$201,5,FALSE)</f>
        <v>0</v>
      </c>
      <c r="H10" s="13">
        <v>0</v>
      </c>
      <c r="I10" s="13">
        <v>0</v>
      </c>
      <c r="J10" s="5">
        <f ca="1">IF(ISNUMBER(VLOOKUP(C10,'[1]Local Vol'!$D$3:$K$200,8,FALSE)),VLOOKUP(C10,'[1]Local Vol'!$D$4:$K$200,8,FALSE),"")</f>
        <v>0</v>
      </c>
    </row>
    <row r="11" spans="1:10">
      <c r="A11" s="10">
        <f t="shared" ca="1" si="0"/>
        <v>41843</v>
      </c>
      <c r="B11" s="11" t="s">
        <v>11</v>
      </c>
      <c r="C11" s="11" t="s">
        <v>25</v>
      </c>
      <c r="D11" s="11" t="s">
        <v>26</v>
      </c>
      <c r="E11" s="10">
        <v>42018</v>
      </c>
      <c r="F11" s="12">
        <f ca="1">VLOOKUP(C11,'[1]Local Vol'!$D$4:$H$201,4,FALSE)</f>
        <v>162.62126809443723</v>
      </c>
      <c r="G11" s="12">
        <f ca="1">VLOOKUP(C11,'[1]Local Vol'!$D$4:$H$201,5,FALSE)</f>
        <v>167.35056698086231</v>
      </c>
      <c r="H11" s="13">
        <v>162.62126809443723</v>
      </c>
      <c r="I11" s="13">
        <v>167.35056698086231</v>
      </c>
      <c r="J11" s="3">
        <f ca="1">IF(ISNUMBER(VLOOKUP(C11,'[1]Local Vol'!$D$3:$K$200,8,FALSE)),VLOOKUP(C11,'[1]Local Vol'!$D$4:$K$200,8,FALSE),"")</f>
        <v>-0.11372579927610371</v>
      </c>
    </row>
    <row r="12" spans="1:10">
      <c r="A12" s="10">
        <f t="shared" ca="1" si="0"/>
        <v>41843</v>
      </c>
      <c r="B12" s="11" t="s">
        <v>11</v>
      </c>
      <c r="C12" s="11" t="s">
        <v>27</v>
      </c>
      <c r="D12" s="11" t="s">
        <v>26</v>
      </c>
      <c r="E12" s="10">
        <v>42060</v>
      </c>
      <c r="F12" s="12">
        <f ca="1">VLOOKUP(C12,'[1]Local Vol'!$D$4:$H$201,4,FALSE)</f>
        <v>202.73453018086934</v>
      </c>
      <c r="G12" s="12">
        <f ca="1">VLOOKUP(C12,'[1]Local Vol'!$D$4:$H$201,5,FALSE)</f>
        <v>210.14707139737197</v>
      </c>
      <c r="H12" s="13">
        <v>202.73453018086934</v>
      </c>
      <c r="I12" s="13">
        <v>210.14707139737197</v>
      </c>
      <c r="J12" s="3">
        <f ca="1">IF(ISNUMBER(VLOOKUP(C12,'[1]Local Vol'!$D$3:$K$200,8,FALSE)),VLOOKUP(C12,'[1]Local Vol'!$D$4:$K$200,8,FALSE),"")</f>
        <v>-8.0723525153406028E-2</v>
      </c>
    </row>
    <row r="13" spans="1:10">
      <c r="A13" s="10">
        <f t="shared" ca="1" si="0"/>
        <v>41843</v>
      </c>
      <c r="B13" s="15" t="s">
        <v>11</v>
      </c>
      <c r="C13" s="15" t="s">
        <v>28</v>
      </c>
      <c r="D13" s="15" t="s">
        <v>29</v>
      </c>
      <c r="E13" s="10">
        <v>41904</v>
      </c>
      <c r="F13" s="17">
        <f ca="1">VLOOKUP(C13,'[1]Citi &amp; IDX'!$K$48:$S$52,7,FALSE)</f>
        <v>13.667420000000002</v>
      </c>
      <c r="G13" s="17">
        <f ca="1">VLOOKUP(C13,'[1]Citi &amp; IDX'!$K$48:$S$52,9,FALSE)</f>
        <v>13.794620556828102</v>
      </c>
      <c r="H13" s="5">
        <v>13.667420000000002</v>
      </c>
      <c r="I13" s="13">
        <v>13.794620556828102</v>
      </c>
      <c r="J13" s="3">
        <f ca="1">'[3]DELTA YIGQ'!$D$4</f>
        <v>-0.21440086</v>
      </c>
    </row>
    <row r="14" spans="1:10">
      <c r="A14" s="10">
        <f t="shared" ca="1" si="0"/>
        <v>41843</v>
      </c>
      <c r="B14" s="15" t="s">
        <v>11</v>
      </c>
      <c r="C14" s="15" t="s">
        <v>30</v>
      </c>
      <c r="D14" s="15" t="s">
        <v>31</v>
      </c>
      <c r="E14" s="10">
        <v>41990</v>
      </c>
      <c r="F14" s="17">
        <f ca="1">VLOOKUP(C14,'[1]Local Vol'!$D$4:$H$201,4,FALSE)</f>
        <v>14.839730816792123</v>
      </c>
      <c r="G14" s="17">
        <f ca="1">VLOOKUP(C14,'[1]Local Vol'!$D$4:$H$201,5,FALSE)</f>
        <v>15.197493266318142</v>
      </c>
      <c r="H14" s="5">
        <v>14.839730816792123</v>
      </c>
      <c r="I14" s="13">
        <v>15.197493266318142</v>
      </c>
      <c r="J14" s="3">
        <f ca="1">IF(ISNUMBER(VLOOKUP(C14,'[1]Local Vol'!$D$3:$K$200,8,FALSE)),VLOOKUP(C14,'[1]Local Vol'!$D$4:$K$200,8,FALSE),"")</f>
        <v>-0.14656929825250875</v>
      </c>
    </row>
    <row r="15" spans="1:10">
      <c r="A15" s="10">
        <f t="shared" ca="1" si="0"/>
        <v>41843</v>
      </c>
      <c r="B15" s="15" t="s">
        <v>11</v>
      </c>
      <c r="C15" s="15" t="s">
        <v>32</v>
      </c>
      <c r="D15" s="15" t="s">
        <v>31</v>
      </c>
      <c r="E15" s="10">
        <v>41990</v>
      </c>
      <c r="F15" s="17">
        <f ca="1">VLOOKUP(C15,'[1]Local Vol'!$D$4:$H$201,4,FALSE)</f>
        <v>57.100829234989639</v>
      </c>
      <c r="G15" s="17">
        <f ca="1">VLOOKUP(C15,'[1]Local Vol'!$D$4:$H$201,5,FALSE)</f>
        <v>58.477439955849924</v>
      </c>
      <c r="H15" s="5">
        <v>57.100829234989639</v>
      </c>
      <c r="I15" s="13">
        <v>58.477439955849924</v>
      </c>
      <c r="J15" s="3">
        <f ca="1">IF(ISNUMBER(VLOOKUP(C15,'[1]Local Vol'!$D$3:$K$200,8,FALSE)),VLOOKUP(C15,'[1]Local Vol'!$D$4:$K$200,8,FALSE),"")</f>
        <v>-0.48806747404542933</v>
      </c>
    </row>
    <row r="16" spans="1:10">
      <c r="A16" s="10">
        <f t="shared" ca="1" si="0"/>
        <v>41843</v>
      </c>
      <c r="B16" s="11" t="s">
        <v>11</v>
      </c>
      <c r="C16" s="11" t="s">
        <v>33</v>
      </c>
      <c r="D16" s="11" t="s">
        <v>13</v>
      </c>
      <c r="E16" s="10">
        <v>42108</v>
      </c>
      <c r="F16" s="12">
        <f ca="1">VLOOKUP(C16,'[1]Local Vol'!$D$4:$H$201,4,FALSE)</f>
        <v>223.15846158047708</v>
      </c>
      <c r="G16" s="12">
        <f ca="1">VLOOKUP(C16,'[1]Local Vol'!$D$4:$H$201,5,FALSE)</f>
        <v>233.15130842886583</v>
      </c>
      <c r="H16" s="13">
        <v>223.15846158047708</v>
      </c>
      <c r="I16" s="13">
        <v>233.15130842886583</v>
      </c>
      <c r="J16" s="3">
        <f ca="1">IF(ISNUMBER(VLOOKUP(C16,'[1]Local Vol'!$D$3:$K$200,8,FALSE)),VLOOKUP(C16,'[1]Local Vol'!$D$4:$K$200,8,FALSE),"")</f>
        <v>-9.3436375395658855E-2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2014-07-23T15:37:21Z</dcterms:created>
  <dcterms:modified xsi:type="dcterms:W3CDTF">2014-07-23T15:39:31Z</dcterms:modified>
</cp:coreProperties>
</file>